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595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19" i="1"/>
  <c r="D51" s="1"/>
  <c r="F9"/>
  <c r="D12"/>
  <c r="D13" s="1"/>
  <c r="D16"/>
  <c r="D22"/>
  <c r="D53" l="1"/>
  <c r="F51"/>
  <c r="D40"/>
  <c r="F40" s="1"/>
  <c r="H40" s="1"/>
  <c r="J40" s="1"/>
  <c r="D60"/>
  <c r="D50"/>
  <c r="F50" s="1"/>
  <c r="H50" s="1"/>
  <c r="J50" s="1"/>
  <c r="D30"/>
  <c r="D17"/>
  <c r="F17" s="1"/>
  <c r="D41" l="1"/>
  <c r="D43" s="1"/>
  <c r="F43" s="1"/>
  <c r="H43" s="1"/>
  <c r="J43" s="1"/>
  <c r="D45" s="1"/>
  <c r="D61"/>
  <c r="F60"/>
  <c r="H60" s="1"/>
  <c r="J60" s="1"/>
  <c r="F30"/>
  <c r="H30" s="1"/>
  <c r="J30" s="1"/>
  <c r="D31"/>
  <c r="H51" l="1"/>
  <c r="J51" s="1"/>
  <c r="F53"/>
  <c r="H53" s="1"/>
  <c r="J53" s="1"/>
  <c r="D55" s="1"/>
  <c r="F41"/>
  <c r="H41" s="1"/>
  <c r="J41" s="1"/>
  <c r="F61"/>
  <c r="H61" s="1"/>
  <c r="J61" s="1"/>
  <c r="D63"/>
  <c r="F63" s="1"/>
  <c r="F31"/>
  <c r="H31" s="1"/>
  <c r="J31" s="1"/>
  <c r="D33"/>
  <c r="F33" s="1"/>
  <c r="H33" s="1"/>
  <c r="J33" s="1"/>
  <c r="D35" s="1"/>
  <c r="H63" l="1"/>
  <c r="J63" s="1"/>
  <c r="D65" s="1"/>
</calcChain>
</file>

<file path=xl/sharedStrings.xml><?xml version="1.0" encoding="utf-8"?>
<sst xmlns="http://schemas.openxmlformats.org/spreadsheetml/2006/main" count="131" uniqueCount="72">
  <si>
    <t>bar</t>
  </si>
  <si>
    <t>kJ/kg</t>
  </si>
  <si>
    <t>h</t>
  </si>
  <si>
    <t>ºC</t>
  </si>
  <si>
    <t>kg/s</t>
  </si>
  <si>
    <t>kg/h</t>
  </si>
  <si>
    <t>kJ/s</t>
  </si>
  <si>
    <t>kg/l</t>
  </si>
  <si>
    <t>l/h</t>
  </si>
  <si>
    <t>l/s</t>
  </si>
  <si>
    <t>kJ/Nm3</t>
  </si>
  <si>
    <t>kg/Nm3</t>
  </si>
  <si>
    <t>Nm3/s</t>
  </si>
  <si>
    <t>Nm3/h</t>
  </si>
  <si>
    <t>GJ/h</t>
  </si>
  <si>
    <t>mbar</t>
  </si>
  <si>
    <t xml:space="preserve">bar </t>
  </si>
  <si>
    <t>l/year</t>
  </si>
  <si>
    <t>$/l</t>
  </si>
  <si>
    <t>$/s</t>
  </si>
  <si>
    <t>$/h</t>
  </si>
  <si>
    <t>www.auting-control.com</t>
  </si>
  <si>
    <t xml:space="preserve">AUTING CONTROL </t>
  </si>
  <si>
    <t>LPG</t>
  </si>
  <si>
    <t>d</t>
  </si>
  <si>
    <t>$/GJ</t>
  </si>
  <si>
    <t>GJ/s</t>
  </si>
  <si>
    <t>Write operational data in the fields marked with blue:</t>
  </si>
  <si>
    <t>BOILER DATA</t>
  </si>
  <si>
    <t>Nominal power</t>
  </si>
  <si>
    <t>BHP</t>
  </si>
  <si>
    <t>Operating pressure</t>
  </si>
  <si>
    <t>Atmospheric pressure</t>
  </si>
  <si>
    <t>Absolute pressure</t>
  </si>
  <si>
    <t>Average boiler load</t>
  </si>
  <si>
    <t>Feed water temperature</t>
  </si>
  <si>
    <t>Enthalpy of steam</t>
  </si>
  <si>
    <t>Enthalpy of feed water</t>
  </si>
  <si>
    <t>Average steam flow</t>
  </si>
  <si>
    <t>Actual boiler efficiency</t>
  </si>
  <si>
    <t>Average energy consumption</t>
  </si>
  <si>
    <t>Operating hours per day</t>
  </si>
  <si>
    <t>Operating days per year</t>
  </si>
  <si>
    <t>Operating hours per year</t>
  </si>
  <si>
    <t>FUEL CONSUMPTION AND SAVINGS</t>
  </si>
  <si>
    <t>BUNKER OIL (IFO6)</t>
  </si>
  <si>
    <t>Average heating value</t>
  </si>
  <si>
    <t>Density at 25°C</t>
  </si>
  <si>
    <t>Average fuel consumption rate</t>
  </si>
  <si>
    <t>kg/day</t>
  </si>
  <si>
    <t>kg/year</t>
  </si>
  <si>
    <t>l/day</t>
  </si>
  <si>
    <t>Price per liter</t>
  </si>
  <si>
    <t>Fuel cost rate</t>
  </si>
  <si>
    <t>$/day</t>
  </si>
  <si>
    <t>$/year</t>
  </si>
  <si>
    <t>DIESEL  OIL ( IFO 2)</t>
  </si>
  <si>
    <t>Anual savings</t>
  </si>
  <si>
    <t>Minimum possible savings (percentage)</t>
  </si>
  <si>
    <t>NATURAL GAS</t>
  </si>
  <si>
    <t>Density at 0°C</t>
  </si>
  <si>
    <t>Price per energy unit (GJ)</t>
  </si>
  <si>
    <t>Nm3/day</t>
  </si>
  <si>
    <t>Nm3/year</t>
  </si>
  <si>
    <t>GJ/day</t>
  </si>
  <si>
    <t>GJ/year</t>
  </si>
  <si>
    <t>CALCULATION TABLE FOR FUEL SAVINGS</t>
  </si>
  <si>
    <t>Write required information into the blue fields. Minimum possible saving with the IGNEIS combustion controller is 4%</t>
  </si>
  <si>
    <t>CUSTOMER:</t>
  </si>
  <si>
    <t>MASCO - Mexico City</t>
  </si>
  <si>
    <t>IGNEIS 05  Combustion Controller</t>
  </si>
  <si>
    <t>Date: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</si>
</sst>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,##0.000"/>
    <numFmt numFmtId="166" formatCode="#,##0.0000"/>
    <numFmt numFmtId="167" formatCode="0.0%"/>
    <numFmt numFmtId="168" formatCode="&quot;$&quot;#,##0.0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2"/>
      <color indexed="10"/>
      <name val="Arial Black"/>
      <family val="2"/>
    </font>
    <font>
      <u/>
      <sz val="10"/>
      <color indexed="12"/>
      <name val="Arial"/>
      <family val="2"/>
    </font>
    <font>
      <sz val="12"/>
      <color indexed="10"/>
      <name val="Arial"/>
      <family val="2"/>
    </font>
    <font>
      <b/>
      <i/>
      <sz val="14"/>
      <color indexed="10"/>
      <name val="Arial Black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3" xfId="0" applyFill="1" applyBorder="1" applyAlignment="1">
      <alignment horizontal="center"/>
    </xf>
    <xf numFmtId="0" fontId="2" fillId="0" borderId="0" xfId="0" applyFont="1"/>
    <xf numFmtId="0" fontId="0" fillId="4" borderId="1" xfId="0" applyFill="1" applyBorder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3" fillId="0" borderId="0" xfId="0" applyFont="1"/>
    <xf numFmtId="0" fontId="4" fillId="0" borderId="0" xfId="1" applyAlignment="1" applyProtection="1"/>
    <xf numFmtId="0" fontId="3" fillId="4" borderId="0" xfId="0" applyFont="1" applyFill="1"/>
    <xf numFmtId="0" fontId="5" fillId="4" borderId="0" xfId="0" applyFont="1" applyFill="1"/>
    <xf numFmtId="0" fontId="6" fillId="0" borderId="0" xfId="0" applyFont="1"/>
    <xf numFmtId="164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4" fontId="0" fillId="0" borderId="1" xfId="0" applyNumberFormat="1" applyBorder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164" fontId="0" fillId="6" borderId="1" xfId="0" applyNumberFormat="1" applyFill="1" applyBorder="1" applyAlignment="1" applyProtection="1">
      <alignment horizontal="center"/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4" fontId="0" fillId="2" borderId="1" xfId="0" applyNumberFormat="1" applyFill="1" applyBorder="1" applyAlignment="1" applyProtection="1">
      <alignment horizontal="center"/>
      <protection locked="0"/>
    </xf>
    <xf numFmtId="168" fontId="0" fillId="5" borderId="1" xfId="0" applyNumberFormat="1" applyFill="1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4" fontId="0" fillId="0" borderId="1" xfId="0" applyNumberFormat="1" applyBorder="1" applyAlignment="1" applyProtection="1">
      <alignment horizontal="center"/>
      <protection hidden="1"/>
    </xf>
    <xf numFmtId="3" fontId="0" fillId="4" borderId="1" xfId="0" applyNumberFormat="1" applyFill="1" applyBorder="1" applyAlignment="1" applyProtection="1">
      <alignment horizontal="center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4" borderId="1" xfId="0" applyFont="1" applyFill="1" applyBorder="1" applyProtection="1">
      <protection hidden="1"/>
    </xf>
    <xf numFmtId="10" fontId="0" fillId="7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64" fontId="0" fillId="0" borderId="3" xfId="0" applyNumberFormat="1" applyBorder="1" applyAlignment="1" applyProtection="1">
      <alignment horizontal="center"/>
      <protection hidden="1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 applyProtection="1">
      <alignment horizontal="left"/>
      <protection hidden="1"/>
    </xf>
    <xf numFmtId="0" fontId="9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hidden="1"/>
    </xf>
    <xf numFmtId="0" fontId="0" fillId="8" borderId="4" xfId="0" applyFill="1" applyBorder="1"/>
    <xf numFmtId="0" fontId="0" fillId="8" borderId="3" xfId="0" applyFill="1" applyBorder="1"/>
    <xf numFmtId="0" fontId="2" fillId="8" borderId="2" xfId="0" applyFont="1" applyFill="1" applyBorder="1" applyProtection="1">
      <protection locked="0"/>
    </xf>
    <xf numFmtId="14" fontId="0" fillId="0" borderId="0" xfId="0" applyNumberForma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ting-contro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activeCell="D10" sqref="D10"/>
    </sheetView>
  </sheetViews>
  <sheetFormatPr baseColWidth="10" defaultColWidth="11.42578125" defaultRowHeight="12.75"/>
  <cols>
    <col min="4" max="4" width="13.140625" customWidth="1"/>
    <col min="8" max="8" width="12.28515625" customWidth="1"/>
    <col min="10" max="10" width="15.28515625" customWidth="1"/>
  </cols>
  <sheetData>
    <row r="1" spans="1:11" ht="22.5">
      <c r="A1" s="21" t="s">
        <v>70</v>
      </c>
      <c r="B1" s="17"/>
    </row>
    <row r="3" spans="1:11">
      <c r="A3" s="8" t="s">
        <v>66</v>
      </c>
      <c r="B3" s="8"/>
      <c r="C3" s="8"/>
      <c r="D3" s="8"/>
      <c r="E3" s="8"/>
    </row>
    <row r="4" spans="1:11">
      <c r="A4" s="12" t="s">
        <v>27</v>
      </c>
      <c r="I4" s="1"/>
    </row>
    <row r="5" spans="1:11">
      <c r="A5" s="12"/>
      <c r="I5" s="1"/>
    </row>
    <row r="6" spans="1:11">
      <c r="A6" s="8" t="s">
        <v>68</v>
      </c>
      <c r="D6" s="53" t="s">
        <v>69</v>
      </c>
      <c r="E6" s="51"/>
      <c r="F6" s="51"/>
      <c r="G6" s="52"/>
      <c r="I6" s="1"/>
    </row>
    <row r="7" spans="1:11">
      <c r="I7" s="2"/>
    </row>
    <row r="8" spans="1:11">
      <c r="A8" s="8" t="s">
        <v>28</v>
      </c>
      <c r="B8" s="8"/>
      <c r="I8" s="2"/>
    </row>
    <row r="9" spans="1:11">
      <c r="A9" t="s">
        <v>29</v>
      </c>
      <c r="D9" s="5">
        <v>800</v>
      </c>
      <c r="E9" s="38" t="s">
        <v>30</v>
      </c>
      <c r="F9" s="43">
        <f>D9*9.81</f>
        <v>7848</v>
      </c>
      <c r="G9" s="40" t="s">
        <v>6</v>
      </c>
    </row>
    <row r="10" spans="1:11">
      <c r="A10" t="s">
        <v>31</v>
      </c>
      <c r="D10" s="5">
        <v>8</v>
      </c>
      <c r="E10" s="38" t="s">
        <v>0</v>
      </c>
    </row>
    <row r="11" spans="1:11">
      <c r="A11" t="s">
        <v>32</v>
      </c>
      <c r="D11" s="5">
        <v>750</v>
      </c>
      <c r="E11" s="38" t="s">
        <v>15</v>
      </c>
    </row>
    <row r="12" spans="1:11">
      <c r="A12" t="s">
        <v>33</v>
      </c>
      <c r="D12" s="25">
        <f>D10+D11/1000</f>
        <v>8.75</v>
      </c>
      <c r="E12" s="38" t="s">
        <v>16</v>
      </c>
    </row>
    <row r="13" spans="1:11">
      <c r="A13" t="s">
        <v>36</v>
      </c>
      <c r="D13" s="22">
        <f>-(0.0000465*D12^6)+ (0.0033*D12^5)- (0.0923*D12^4)+(1.3261*D12^3)-(10.783*D12^2)+53.425*D12+2632.1</f>
        <v>2769.7240230560301</v>
      </c>
      <c r="E13" s="39" t="s">
        <v>1</v>
      </c>
    </row>
    <row r="14" spans="1:11">
      <c r="A14" t="s">
        <v>34</v>
      </c>
      <c r="D14" s="7">
        <v>1</v>
      </c>
      <c r="E14" s="38"/>
    </row>
    <row r="15" spans="1:11">
      <c r="A15" t="s">
        <v>35</v>
      </c>
      <c r="D15" s="6">
        <v>70</v>
      </c>
      <c r="E15" s="38" t="s">
        <v>3</v>
      </c>
      <c r="J15" s="12"/>
    </row>
    <row r="16" spans="1:11">
      <c r="A16" t="s">
        <v>37</v>
      </c>
      <c r="D16" s="22">
        <f>4.19*D15</f>
        <v>293.3</v>
      </c>
      <c r="E16" s="38" t="s">
        <v>1</v>
      </c>
      <c r="J16" s="47"/>
      <c r="K16" s="47"/>
    </row>
    <row r="17" spans="1:12">
      <c r="A17" t="s">
        <v>38</v>
      </c>
      <c r="D17" s="22">
        <f>D9*9.81*D14/(D13-D16)</f>
        <v>3.1690857167163076</v>
      </c>
      <c r="E17" s="38" t="s">
        <v>4</v>
      </c>
      <c r="F17" s="43">
        <f>D17*3600</f>
        <v>11408.708580178707</v>
      </c>
      <c r="G17" s="44" t="s">
        <v>5</v>
      </c>
      <c r="J17" s="48"/>
      <c r="K17" s="49"/>
    </row>
    <row r="18" spans="1:12">
      <c r="A18" t="s">
        <v>39</v>
      </c>
      <c r="D18" s="7">
        <v>0.82</v>
      </c>
      <c r="E18" s="40"/>
      <c r="J18" s="48"/>
      <c r="K18" s="49"/>
    </row>
    <row r="19" spans="1:12">
      <c r="A19" t="s">
        <v>40</v>
      </c>
      <c r="D19" s="44">
        <f>D9*9.81*D14/D18</f>
        <v>9570.7317073170743</v>
      </c>
      <c r="E19" s="38" t="s">
        <v>6</v>
      </c>
      <c r="J19" s="48"/>
      <c r="K19" s="49"/>
    </row>
    <row r="20" spans="1:12">
      <c r="A20" t="s">
        <v>41</v>
      </c>
      <c r="D20" s="6">
        <v>24</v>
      </c>
      <c r="E20" s="38" t="s">
        <v>2</v>
      </c>
      <c r="J20" s="48"/>
      <c r="K20" s="49"/>
    </row>
    <row r="21" spans="1:12">
      <c r="A21" t="s">
        <v>42</v>
      </c>
      <c r="D21" s="6">
        <v>350</v>
      </c>
      <c r="E21" s="38" t="s">
        <v>24</v>
      </c>
    </row>
    <row r="22" spans="1:12">
      <c r="A22" t="s">
        <v>43</v>
      </c>
      <c r="D22" s="13">
        <f>D20*D21</f>
        <v>8400</v>
      </c>
      <c r="E22" s="46" t="s">
        <v>2</v>
      </c>
    </row>
    <row r="24" spans="1:12">
      <c r="A24" s="8" t="s">
        <v>44</v>
      </c>
      <c r="B24" s="8"/>
      <c r="C24" s="8"/>
    </row>
    <row r="25" spans="1:12">
      <c r="A25" s="12" t="s">
        <v>67</v>
      </c>
      <c r="B25" s="8"/>
      <c r="C25" s="8"/>
    </row>
    <row r="27" spans="1:12">
      <c r="A27" s="9" t="s">
        <v>45</v>
      </c>
      <c r="B27" s="10"/>
    </row>
    <row r="28" spans="1:12">
      <c r="A28" t="s">
        <v>46</v>
      </c>
      <c r="C28" s="12"/>
      <c r="D28" s="27">
        <v>42500</v>
      </c>
      <c r="E28" s="26" t="s">
        <v>1</v>
      </c>
      <c r="F28" s="14"/>
      <c r="G28" s="14"/>
      <c r="H28" s="14"/>
      <c r="I28" s="14"/>
      <c r="J28" s="14"/>
      <c r="K28" s="14"/>
    </row>
    <row r="29" spans="1:12">
      <c r="A29" s="12" t="s">
        <v>47</v>
      </c>
      <c r="D29" s="24">
        <v>0.97</v>
      </c>
      <c r="E29" s="26" t="s">
        <v>7</v>
      </c>
      <c r="F29" s="14"/>
      <c r="G29" s="14"/>
      <c r="H29" s="14"/>
      <c r="I29" s="14"/>
      <c r="J29" s="14"/>
      <c r="K29" s="14"/>
    </row>
    <row r="30" spans="1:12">
      <c r="A30" t="s">
        <v>48</v>
      </c>
      <c r="D30" s="28">
        <f>D19/D28</f>
        <v>0.22519368723098998</v>
      </c>
      <c r="E30" s="26" t="s">
        <v>4</v>
      </c>
      <c r="F30" s="41">
        <f>D30*3600</f>
        <v>810.69727403156389</v>
      </c>
      <c r="G30" s="23" t="s">
        <v>5</v>
      </c>
      <c r="H30" s="32">
        <f>F30*D20</f>
        <v>19456.734576757532</v>
      </c>
      <c r="I30" s="23" t="s">
        <v>49</v>
      </c>
      <c r="J30" s="32">
        <f>H30*D21</f>
        <v>6809857.1018651361</v>
      </c>
      <c r="K30" s="23" t="s">
        <v>50</v>
      </c>
    </row>
    <row r="31" spans="1:12">
      <c r="D31" s="28">
        <f>D30/D29</f>
        <v>0.23215844044431957</v>
      </c>
      <c r="E31" s="26" t="s">
        <v>9</v>
      </c>
      <c r="F31" s="41">
        <f>D31*3600</f>
        <v>835.77038559955042</v>
      </c>
      <c r="G31" s="23" t="s">
        <v>8</v>
      </c>
      <c r="H31" s="32">
        <f>F31*D20</f>
        <v>20058.489254389209</v>
      </c>
      <c r="I31" s="35" t="s">
        <v>51</v>
      </c>
      <c r="J31" s="32">
        <f>H31*D21</f>
        <v>7020471.2390362229</v>
      </c>
      <c r="K31" s="23" t="s">
        <v>17</v>
      </c>
    </row>
    <row r="32" spans="1:12">
      <c r="A32" t="s">
        <v>52</v>
      </c>
      <c r="D32" s="29">
        <v>0.4</v>
      </c>
      <c r="E32" s="42" t="s">
        <v>18</v>
      </c>
      <c r="F32" s="3"/>
      <c r="H32" s="3"/>
      <c r="J32" s="3"/>
      <c r="L32" s="3"/>
    </row>
    <row r="33" spans="1:12">
      <c r="A33" t="s">
        <v>53</v>
      </c>
      <c r="D33" s="28">
        <f>D31*D32</f>
        <v>9.286337617772783E-2</v>
      </c>
      <c r="E33" s="26" t="s">
        <v>19</v>
      </c>
      <c r="F33" s="41">
        <f>D33*3600</f>
        <v>334.30815423982017</v>
      </c>
      <c r="G33" s="23" t="s">
        <v>20</v>
      </c>
      <c r="H33" s="32">
        <f>F33*D20</f>
        <v>8023.3957017556841</v>
      </c>
      <c r="I33" s="23" t="s">
        <v>54</v>
      </c>
      <c r="J33" s="34">
        <f>H33*D21</f>
        <v>2808188.4956144895</v>
      </c>
      <c r="K33" s="13" t="s">
        <v>55</v>
      </c>
      <c r="L33" s="3"/>
    </row>
    <row r="34" spans="1:12">
      <c r="A34" s="12" t="s">
        <v>58</v>
      </c>
      <c r="D34" s="37">
        <v>0.04</v>
      </c>
      <c r="E34" s="14"/>
      <c r="F34" s="14"/>
      <c r="G34" s="14"/>
      <c r="H34" s="14"/>
      <c r="I34" s="14"/>
      <c r="J34" s="15"/>
      <c r="K34" s="14"/>
      <c r="L34" s="3"/>
    </row>
    <row r="35" spans="1:12">
      <c r="A35" t="s">
        <v>57</v>
      </c>
      <c r="D35" s="30">
        <f>J33*D34</f>
        <v>112327.53982457958</v>
      </c>
      <c r="E35" s="11"/>
      <c r="J35" s="4"/>
      <c r="L35" s="3"/>
    </row>
    <row r="36" spans="1:12">
      <c r="J36" s="4"/>
      <c r="L36" s="3"/>
    </row>
    <row r="37" spans="1:12">
      <c r="A37" s="9" t="s">
        <v>56</v>
      </c>
      <c r="B37" s="10"/>
    </row>
    <row r="38" spans="1:12">
      <c r="A38" t="s">
        <v>46</v>
      </c>
      <c r="C38" s="12"/>
      <c r="D38" s="31">
        <v>43100</v>
      </c>
      <c r="E38" s="26" t="s">
        <v>1</v>
      </c>
      <c r="F38" s="14"/>
      <c r="G38" s="14"/>
      <c r="H38" s="14"/>
      <c r="I38" s="14"/>
      <c r="J38" s="14"/>
      <c r="K38" s="14"/>
    </row>
    <row r="39" spans="1:12">
      <c r="A39" s="12" t="s">
        <v>47</v>
      </c>
      <c r="D39" s="24">
        <v>0.83</v>
      </c>
      <c r="E39" s="26" t="s">
        <v>7</v>
      </c>
      <c r="F39" s="14"/>
      <c r="G39" s="14"/>
      <c r="H39" s="14"/>
      <c r="I39" s="14"/>
      <c r="J39" s="14"/>
      <c r="K39" s="14"/>
    </row>
    <row r="40" spans="1:12">
      <c r="A40" t="s">
        <v>48</v>
      </c>
      <c r="D40" s="28">
        <f>D19/D38</f>
        <v>0.22205874030898085</v>
      </c>
      <c r="E40" s="26" t="s">
        <v>4</v>
      </c>
      <c r="F40" s="41">
        <f>D40*3600</f>
        <v>799.41146511233103</v>
      </c>
      <c r="G40" s="23" t="s">
        <v>5</v>
      </c>
      <c r="H40" s="32">
        <f>F40*D20</f>
        <v>19185.875162695946</v>
      </c>
      <c r="I40" s="23" t="s">
        <v>49</v>
      </c>
      <c r="J40" s="32">
        <f>H40*D21</f>
        <v>6715056.3069435805</v>
      </c>
      <c r="K40" s="23" t="s">
        <v>50</v>
      </c>
    </row>
    <row r="41" spans="1:12">
      <c r="D41" s="28">
        <f>D40/D39</f>
        <v>0.26754065097467572</v>
      </c>
      <c r="E41" s="26" t="s">
        <v>9</v>
      </c>
      <c r="F41" s="41">
        <f>D41*3600</f>
        <v>963.14634350883262</v>
      </c>
      <c r="G41" s="23" t="s">
        <v>8</v>
      </c>
      <c r="H41" s="32">
        <f>F41*D20</f>
        <v>23115.512244211983</v>
      </c>
      <c r="I41" s="23" t="s">
        <v>51</v>
      </c>
      <c r="J41" s="32">
        <f>H41*D21</f>
        <v>8090429.2854741942</v>
      </c>
      <c r="K41" s="23" t="s">
        <v>17</v>
      </c>
    </row>
    <row r="42" spans="1:12">
      <c r="A42" t="s">
        <v>52</v>
      </c>
      <c r="D42" s="29">
        <v>0.5</v>
      </c>
      <c r="E42" s="42" t="s">
        <v>18</v>
      </c>
      <c r="F42" s="3"/>
      <c r="H42" s="3"/>
      <c r="J42" s="3"/>
      <c r="L42" s="3"/>
    </row>
    <row r="43" spans="1:12">
      <c r="A43" t="s">
        <v>53</v>
      </c>
      <c r="D43" s="28">
        <f>D41*D42</f>
        <v>0.13377032548733786</v>
      </c>
      <c r="E43" s="26" t="s">
        <v>19</v>
      </c>
      <c r="F43" s="41">
        <f>D43*3600</f>
        <v>481.57317175441631</v>
      </c>
      <c r="G43" s="23" t="s">
        <v>20</v>
      </c>
      <c r="H43" s="32">
        <f>F43*D20</f>
        <v>11557.756122105991</v>
      </c>
      <c r="I43" s="35" t="s">
        <v>54</v>
      </c>
      <c r="J43" s="34">
        <f>H43*D21</f>
        <v>4045214.6427370971</v>
      </c>
      <c r="K43" s="36" t="s">
        <v>55</v>
      </c>
      <c r="L43" s="3"/>
    </row>
    <row r="44" spans="1:12">
      <c r="A44" s="12" t="s">
        <v>58</v>
      </c>
      <c r="D44" s="37">
        <v>0.04</v>
      </c>
      <c r="E44" s="14"/>
      <c r="F44" s="14"/>
      <c r="G44" s="14"/>
      <c r="H44" s="14"/>
      <c r="I44" s="14"/>
      <c r="J44" s="15"/>
      <c r="K44" s="14"/>
      <c r="L44" s="3"/>
    </row>
    <row r="45" spans="1:12">
      <c r="A45" t="s">
        <v>57</v>
      </c>
      <c r="D45" s="30">
        <f>J43*D44</f>
        <v>161808.58570948389</v>
      </c>
      <c r="E45" s="16"/>
      <c r="F45" s="14"/>
      <c r="G45" s="14"/>
      <c r="H45" s="14"/>
      <c r="I45" s="14"/>
      <c r="J45" s="15"/>
      <c r="K45" s="14"/>
      <c r="L45" s="3"/>
    </row>
    <row r="46" spans="1:12">
      <c r="J46" s="4"/>
      <c r="L46" s="3"/>
    </row>
    <row r="47" spans="1:12">
      <c r="A47" s="9" t="s">
        <v>59</v>
      </c>
      <c r="B47" s="10"/>
      <c r="C47" s="8"/>
      <c r="L47" s="3"/>
    </row>
    <row r="48" spans="1:12">
      <c r="A48" t="s">
        <v>46</v>
      </c>
      <c r="C48" s="12"/>
      <c r="D48" s="31">
        <v>40080</v>
      </c>
      <c r="E48" s="26" t="s">
        <v>10</v>
      </c>
      <c r="F48" s="14"/>
      <c r="G48" s="14"/>
      <c r="H48" s="14"/>
      <c r="I48" s="14"/>
      <c r="J48" s="14"/>
      <c r="K48" s="14"/>
      <c r="L48" s="3"/>
    </row>
    <row r="49" spans="1:12">
      <c r="A49" s="12" t="s">
        <v>60</v>
      </c>
      <c r="D49" s="24">
        <v>0.77</v>
      </c>
      <c r="E49" s="26" t="s">
        <v>11</v>
      </c>
      <c r="F49" s="14"/>
      <c r="G49" s="14"/>
      <c r="H49" s="14"/>
      <c r="I49" s="14"/>
      <c r="J49" s="14"/>
      <c r="K49" s="14"/>
      <c r="L49" s="3"/>
    </row>
    <row r="50" spans="1:12">
      <c r="A50" t="s">
        <v>48</v>
      </c>
      <c r="D50" s="28">
        <f>D19/D48</f>
        <v>0.23879071126040605</v>
      </c>
      <c r="E50" s="26" t="s">
        <v>12</v>
      </c>
      <c r="F50" s="41">
        <f>D50*3600</f>
        <v>859.64656053746182</v>
      </c>
      <c r="G50" s="23" t="s">
        <v>13</v>
      </c>
      <c r="H50" s="32">
        <f>F50*D20</f>
        <v>20631.517452899083</v>
      </c>
      <c r="I50" s="23" t="s">
        <v>62</v>
      </c>
      <c r="J50" s="32">
        <f>H50*D21</f>
        <v>7221031.1085146787</v>
      </c>
      <c r="K50" s="23" t="s">
        <v>63</v>
      </c>
      <c r="L50" s="3"/>
    </row>
    <row r="51" spans="1:12">
      <c r="D51" s="50">
        <f>D19/1000000</f>
        <v>9.5707317073170737E-3</v>
      </c>
      <c r="E51" s="45" t="s">
        <v>26</v>
      </c>
      <c r="F51" s="41">
        <f>D51*3600</f>
        <v>34.454634146341462</v>
      </c>
      <c r="G51" s="23" t="s">
        <v>14</v>
      </c>
      <c r="H51" s="32">
        <f>F51*D20</f>
        <v>826.91121951219509</v>
      </c>
      <c r="I51" s="23" t="s">
        <v>64</v>
      </c>
      <c r="J51" s="32">
        <f>H51*D21</f>
        <v>289418.92682926828</v>
      </c>
      <c r="K51" s="23" t="s">
        <v>65</v>
      </c>
      <c r="L51" s="3"/>
    </row>
    <row r="52" spans="1:12">
      <c r="A52" t="s">
        <v>61</v>
      </c>
      <c r="D52" s="29">
        <v>4.53</v>
      </c>
      <c r="E52" s="42" t="s">
        <v>25</v>
      </c>
      <c r="F52" s="3"/>
      <c r="H52" s="3"/>
      <c r="J52" s="3"/>
      <c r="L52" s="3"/>
    </row>
    <row r="53" spans="1:12">
      <c r="A53" s="12" t="s">
        <v>53</v>
      </c>
      <c r="D53" s="28">
        <f>D51*D52</f>
        <v>4.3355414634146348E-2</v>
      </c>
      <c r="E53" s="26" t="s">
        <v>19</v>
      </c>
      <c r="F53" s="41">
        <f>D53*3600</f>
        <v>156.07949268292685</v>
      </c>
      <c r="G53" s="23" t="s">
        <v>20</v>
      </c>
      <c r="H53" s="32">
        <f>F53*D20</f>
        <v>3745.9078243902445</v>
      </c>
      <c r="I53" s="35" t="s">
        <v>54</v>
      </c>
      <c r="J53" s="33">
        <f>H53*D21</f>
        <v>1311067.7385365856</v>
      </c>
      <c r="K53" s="13" t="s">
        <v>55</v>
      </c>
      <c r="L53" s="3"/>
    </row>
    <row r="54" spans="1:12">
      <c r="A54" s="12" t="s">
        <v>58</v>
      </c>
      <c r="D54" s="37">
        <v>0.04</v>
      </c>
      <c r="E54" s="14"/>
      <c r="F54" s="14"/>
      <c r="G54" s="14"/>
      <c r="H54" s="14"/>
      <c r="I54" s="14"/>
      <c r="J54" s="15"/>
      <c r="K54" s="14"/>
      <c r="L54" s="3"/>
    </row>
    <row r="55" spans="1:12">
      <c r="A55" t="s">
        <v>57</v>
      </c>
      <c r="D55" s="30">
        <f>J53*D54</f>
        <v>52442.709541463424</v>
      </c>
      <c r="E55" s="16"/>
      <c r="F55" s="14"/>
      <c r="G55" s="14"/>
      <c r="H55" s="14"/>
      <c r="I55" s="14"/>
      <c r="J55" s="15"/>
      <c r="K55" s="14"/>
      <c r="L55" s="3"/>
    </row>
    <row r="56" spans="1:12">
      <c r="J56" s="4"/>
      <c r="L56" s="3"/>
    </row>
    <row r="57" spans="1:12">
      <c r="A57" s="9" t="s">
        <v>23</v>
      </c>
      <c r="B57" s="10"/>
    </row>
    <row r="58" spans="1:12">
      <c r="A58" t="s">
        <v>46</v>
      </c>
      <c r="C58" s="12"/>
      <c r="D58" s="31">
        <v>46100</v>
      </c>
      <c r="E58" s="45" t="s">
        <v>1</v>
      </c>
      <c r="F58" s="14"/>
      <c r="G58" s="14"/>
      <c r="H58" s="14"/>
      <c r="I58" s="14"/>
      <c r="J58" s="14"/>
      <c r="K58" s="14"/>
    </row>
    <row r="59" spans="1:12">
      <c r="A59" s="12" t="s">
        <v>47</v>
      </c>
      <c r="D59" s="24">
        <v>0.55300000000000005</v>
      </c>
      <c r="E59" s="26" t="s">
        <v>7</v>
      </c>
      <c r="F59" s="14"/>
      <c r="G59" s="14"/>
      <c r="H59" s="14"/>
      <c r="I59" s="14"/>
      <c r="J59" s="14"/>
      <c r="K59" s="14"/>
    </row>
    <row r="60" spans="1:12">
      <c r="A60" t="s">
        <v>48</v>
      </c>
      <c r="D60" s="28">
        <f>D19/D58</f>
        <v>0.2076080630654463</v>
      </c>
      <c r="E60" s="26" t="s">
        <v>4</v>
      </c>
      <c r="F60" s="41">
        <f>D60*3600</f>
        <v>747.38902703560666</v>
      </c>
      <c r="G60" s="23" t="s">
        <v>5</v>
      </c>
      <c r="H60" s="32">
        <f>F60*D20</f>
        <v>17937.336648854558</v>
      </c>
      <c r="I60" s="23" t="s">
        <v>49</v>
      </c>
      <c r="J60" s="32">
        <f>H60*D21</f>
        <v>6278067.8270990951</v>
      </c>
      <c r="K60" s="23" t="s">
        <v>50</v>
      </c>
    </row>
    <row r="61" spans="1:12">
      <c r="D61" s="28">
        <f>D60/D59</f>
        <v>0.37542145219791373</v>
      </c>
      <c r="E61" s="26" t="s">
        <v>9</v>
      </c>
      <c r="F61" s="41">
        <f>D61*3600</f>
        <v>1351.5172279124895</v>
      </c>
      <c r="G61" s="23" t="s">
        <v>8</v>
      </c>
      <c r="H61" s="32">
        <f>F61*D20</f>
        <v>32436.413469899748</v>
      </c>
      <c r="I61" s="23" t="s">
        <v>51</v>
      </c>
      <c r="J61" s="32">
        <f>H61*D21</f>
        <v>11352744.714464912</v>
      </c>
      <c r="K61" s="23" t="s">
        <v>17</v>
      </c>
    </row>
    <row r="62" spans="1:12">
      <c r="A62" t="s">
        <v>52</v>
      </c>
      <c r="D62" s="29">
        <v>0.38</v>
      </c>
      <c r="E62" s="42" t="s">
        <v>18</v>
      </c>
      <c r="F62" s="3"/>
      <c r="H62" s="3"/>
      <c r="J62" s="3"/>
      <c r="L62" s="3"/>
    </row>
    <row r="63" spans="1:12">
      <c r="A63" t="s">
        <v>53</v>
      </c>
      <c r="D63" s="28">
        <f>D61*D62</f>
        <v>0.14266015183520722</v>
      </c>
      <c r="E63" s="26" t="s">
        <v>19</v>
      </c>
      <c r="F63" s="41">
        <f>D63*3600</f>
        <v>513.57654660674598</v>
      </c>
      <c r="G63" s="23" t="s">
        <v>20</v>
      </c>
      <c r="H63" s="32">
        <f>F63*D20</f>
        <v>12325.837118561903</v>
      </c>
      <c r="I63" s="35" t="s">
        <v>54</v>
      </c>
      <c r="J63" s="34">
        <f>H63*D21</f>
        <v>4314042.9914966663</v>
      </c>
      <c r="K63" s="36" t="s">
        <v>55</v>
      </c>
      <c r="L63" s="3"/>
    </row>
    <row r="64" spans="1:12">
      <c r="A64" s="12" t="s">
        <v>58</v>
      </c>
      <c r="D64" s="37">
        <v>0.04</v>
      </c>
      <c r="E64" s="14"/>
      <c r="F64" s="14"/>
      <c r="G64" s="14"/>
      <c r="H64" s="14"/>
      <c r="I64" s="14"/>
      <c r="J64" s="15"/>
      <c r="K64" s="14"/>
      <c r="L64" s="3"/>
    </row>
    <row r="65" spans="1:12">
      <c r="A65" t="s">
        <v>57</v>
      </c>
      <c r="D65" s="30">
        <f>J63*D64</f>
        <v>172561.71965986665</v>
      </c>
      <c r="E65" s="16"/>
      <c r="F65" s="14"/>
      <c r="G65" s="14"/>
      <c r="H65" s="14"/>
      <c r="I65" s="14"/>
      <c r="J65" s="15"/>
      <c r="K65" s="14"/>
      <c r="L65" s="3"/>
    </row>
    <row r="66" spans="1:12">
      <c r="J66" s="4"/>
      <c r="L66" s="3"/>
    </row>
    <row r="67" spans="1:12">
      <c r="A67" s="12" t="s">
        <v>71</v>
      </c>
      <c r="B67" s="54">
        <v>42075</v>
      </c>
      <c r="J67" s="4"/>
      <c r="L67" s="3"/>
    </row>
    <row r="68" spans="1:12">
      <c r="J68" s="4"/>
      <c r="L68" s="3"/>
    </row>
    <row r="69" spans="1:12" ht="19.5">
      <c r="A69" s="19" t="s">
        <v>22</v>
      </c>
      <c r="B69" s="20"/>
    </row>
    <row r="70" spans="1:12">
      <c r="A70" s="18" t="s">
        <v>21</v>
      </c>
    </row>
  </sheetData>
  <sheetProtection password="CC2D" sheet="1" objects="1" scenarios="1" selectLockedCells="1"/>
  <phoneticPr fontId="0" type="noConversion"/>
  <hyperlinks>
    <hyperlink ref="A70" r:id="rId1"/>
  </hyperlinks>
  <pageMargins left="0.75" right="0.75" top="1" bottom="1" header="0" footer="0"/>
  <pageSetup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Daniel</cp:lastModifiedBy>
  <dcterms:created xsi:type="dcterms:W3CDTF">2006-05-16T16:28:02Z</dcterms:created>
  <dcterms:modified xsi:type="dcterms:W3CDTF">2016-02-11T20:14:14Z</dcterms:modified>
</cp:coreProperties>
</file>